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ed2559a6bf6247/Documents/_Personal/_evergreen district/_treasurer/expense reimbursements/"/>
    </mc:Choice>
  </mc:AlternateContent>
  <xr:revisionPtr revIDLastSave="34" documentId="8_{1D604E8D-3C0A-47AF-B259-70F93077071A}" xr6:coauthVersionLast="47" xr6:coauthVersionMax="47" xr10:uidLastSave="{7B3D099A-5888-455D-BDB1-86336A71F467}"/>
  <bookViews>
    <workbookView xWindow="-98" yWindow="-98" windowWidth="20715" windowHeight="13155" xr2:uid="{00000000-000D-0000-FFFF-FFFF00000000}"/>
  </bookViews>
  <sheets>
    <sheet name="Template" sheetId="3" r:id="rId1"/>
    <sheet name="Basics" sheetId="2" r:id="rId2"/>
  </sheets>
  <definedNames>
    <definedName name="HEADINGS">Basics!$N$1:$V$34</definedName>
    <definedName name="Invoicers">Basics!$N$3:$N$21</definedName>
    <definedName name="_xlnm.Print_Area" localSheetId="0">Template!$A$1:$J$54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2" l="1"/>
  <c r="V14" i="2"/>
  <c r="V29" i="2"/>
  <c r="V11" i="2"/>
  <c r="V12" i="2"/>
  <c r="V18" i="2"/>
  <c r="V28" i="2"/>
  <c r="V27" i="2"/>
  <c r="V24" i="2"/>
  <c r="V23" i="2"/>
  <c r="V3" i="2" l="1"/>
  <c r="A53" i="3" l="1"/>
  <c r="A52" i="3"/>
  <c r="A51" i="3"/>
  <c r="E6" i="3"/>
  <c r="E5" i="3"/>
  <c r="V6" i="2" l="1"/>
  <c r="V17" i="2"/>
  <c r="V15" i="2"/>
  <c r="V21" i="2"/>
  <c r="V19" i="2"/>
  <c r="V9" i="2"/>
  <c r="V30" i="2"/>
  <c r="V13" i="2"/>
  <c r="V20" i="2"/>
  <c r="V16" i="2"/>
  <c r="V5" i="2"/>
  <c r="V10" i="2"/>
  <c r="V31" i="2"/>
  <c r="C27" i="3" l="1"/>
  <c r="C26" i="3"/>
  <c r="C25" i="3"/>
  <c r="C22" i="3"/>
  <c r="I22" i="3"/>
  <c r="I25" i="3"/>
  <c r="I26" i="3"/>
  <c r="I27" i="3"/>
  <c r="H45" i="3"/>
  <c r="H47" i="3" s="1"/>
  <c r="I45" i="3" l="1"/>
  <c r="I47" i="3" s="1"/>
  <c r="I48" i="3" s="1"/>
</calcChain>
</file>

<file path=xl/sharedStrings.xml><?xml version="1.0" encoding="utf-8"?>
<sst xmlns="http://schemas.openxmlformats.org/spreadsheetml/2006/main" count="289" uniqueCount="192">
  <si>
    <t>Travel:</t>
  </si>
  <si>
    <t>Lodging</t>
  </si>
  <si>
    <t>Registration fees</t>
  </si>
  <si>
    <t>Hospitality charges</t>
  </si>
  <si>
    <t>Airfare</t>
  </si>
  <si>
    <t>Office:</t>
  </si>
  <si>
    <t>Printing and copying</t>
  </si>
  <si>
    <t>Postage</t>
  </si>
  <si>
    <t>Supplies</t>
  </si>
  <si>
    <t>Telephone</t>
  </si>
  <si>
    <t>EVERGREEN DISTRICT - SPEBSQSA</t>
  </si>
  <si>
    <t>Expense Voucher Form</t>
  </si>
  <si>
    <t>Computers</t>
  </si>
  <si>
    <t>Other:</t>
  </si>
  <si>
    <t>List Budget Category</t>
  </si>
  <si>
    <t>expense per mile</t>
  </si>
  <si>
    <t>daily meal allowance</t>
  </si>
  <si>
    <t>miles</t>
  </si>
  <si>
    <t>U.S.</t>
  </si>
  <si>
    <t>Canadian Conversion Rate</t>
  </si>
  <si>
    <t>Grand Total (in U.S. funds)</t>
  </si>
  <si>
    <t>Subtotals</t>
  </si>
  <si>
    <t>Officer Name</t>
  </si>
  <si>
    <t>Officer Position</t>
  </si>
  <si>
    <t>Event</t>
  </si>
  <si>
    <t>Event Dates</t>
  </si>
  <si>
    <t>Today's Date</t>
  </si>
  <si>
    <t>Explanation</t>
  </si>
  <si>
    <t>Issue and send check to:</t>
  </si>
  <si>
    <t>Submitted by:</t>
  </si>
  <si>
    <t>Approved by:</t>
  </si>
  <si>
    <t>Date Approved:</t>
  </si>
  <si>
    <t>Check #:</t>
  </si>
  <si>
    <t>Date Paid:</t>
  </si>
  <si>
    <t>Budget Heading</t>
  </si>
  <si>
    <t>Canadian</t>
  </si>
  <si>
    <t>Parking</t>
  </si>
  <si>
    <t>Breakfast</t>
  </si>
  <si>
    <t>Lunch</t>
  </si>
  <si>
    <t>Dinner</t>
  </si>
  <si>
    <t>Meal allowance:</t>
  </si>
  <si>
    <t xml:space="preserve"> </t>
  </si>
  <si>
    <t xml:space="preserve">  # of meals</t>
  </si>
  <si>
    <t>Vision</t>
  </si>
  <si>
    <t>Mission</t>
  </si>
  <si>
    <t>President</t>
  </si>
  <si>
    <t>Rob Macdonald</t>
  </si>
  <si>
    <t>78 Springland Way</t>
  </si>
  <si>
    <t>2520 W Montello</t>
  </si>
  <si>
    <t>Treasurer</t>
  </si>
  <si>
    <t>Administration Treas</t>
  </si>
  <si>
    <t>Secretary</t>
  </si>
  <si>
    <t>Administration Secy</t>
  </si>
  <si>
    <t>Donald Cain</t>
  </si>
  <si>
    <t>911 N Van Mater Rd.</t>
  </si>
  <si>
    <t>Spokane Valley WA 99206</t>
  </si>
  <si>
    <t>BARBERSHOP HARMONY SOCIETY</t>
  </si>
  <si>
    <t xml:space="preserve">EVERGREEN DISTRICT </t>
  </si>
  <si>
    <t>HCNW Dean</t>
  </si>
  <si>
    <t>Hood River OR 97031</t>
  </si>
  <si>
    <t>Calgary AB T3Z 3N6</t>
  </si>
  <si>
    <t>No Name</t>
  </si>
  <si>
    <t>ED</t>
  </si>
  <si>
    <t>EV</t>
  </si>
  <si>
    <t>ED ED</t>
  </si>
  <si>
    <t>rate based upon date of event</t>
  </si>
  <si>
    <t>Motto</t>
  </si>
  <si>
    <t>With One Voice</t>
  </si>
  <si>
    <t>0</t>
  </si>
  <si>
    <t>BLMF</t>
  </si>
  <si>
    <t>Glenn Hayes</t>
  </si>
  <si>
    <t>3324 E 13th St</t>
  </si>
  <si>
    <t>The Dalles OR 97058</t>
  </si>
  <si>
    <t>Nancy Kurth</t>
  </si>
  <si>
    <t>Dan Wolfe</t>
  </si>
  <si>
    <t>FIN</t>
  </si>
  <si>
    <t>520 SE Mayberry Ave.</t>
  </si>
  <si>
    <t>Corvallis OR 97333-1866</t>
  </si>
  <si>
    <t>DET</t>
  </si>
  <si>
    <t>23769 Monte Carlo</t>
  </si>
  <si>
    <t>Jay Cousins</t>
  </si>
  <si>
    <t>BHS Purposes</t>
  </si>
  <si>
    <t>Formerly known as the Four Foundational Concepts</t>
  </si>
  <si>
    <t>Formerly known as the Four Pillars</t>
  </si>
  <si>
    <t>Name</t>
  </si>
  <si>
    <t>Title</t>
  </si>
  <si>
    <t>Address</t>
  </si>
  <si>
    <t>CitySTZIP</t>
  </si>
  <si>
    <t>US</t>
  </si>
  <si>
    <t>CA</t>
  </si>
  <si>
    <t>16361 SW Cromwell Ct</t>
  </si>
  <si>
    <t>Tigard OR 97223</t>
  </si>
  <si>
    <t>4865 Finnerty Cres</t>
  </si>
  <si>
    <t>Nanaimo BC V9V 1N9</t>
  </si>
  <si>
    <t>----------</t>
  </si>
  <si>
    <t>EV--EV--Donald Cain--911 N Van Mater Rd.--Spokane Valley WA 99206--US</t>
  </si>
  <si>
    <t>EV--DET--Jay Cousins--4865 Finnerty Cres--Nanaimo BC V9V 1N9--CA</t>
  </si>
  <si>
    <t>BLMF--BLMF--Ken Galloway--2520 W Montello--Hood River OR 97031--US</t>
  </si>
  <si>
    <t>FIN--FIN--Dan Wolfe--520 SE Mayberry Ave.--Corvallis OR 97333-1866--US</t>
  </si>
  <si>
    <t>Don Greer</t>
  </si>
  <si>
    <t>PO Box 3607</t>
  </si>
  <si>
    <t>Bozeman MT 59772</t>
  </si>
  <si>
    <t>Secretary--Administration Secy--Ken Galloway--2520 W Montello--Hood River OR 97031--US</t>
  </si>
  <si>
    <t>HCNW Dean--HC HCNW--Glenn Hayes--3324 E 13th St--The Dalles OR 97058--US</t>
  </si>
  <si>
    <t>HCNW Dean--HC HCNW--Nancy Kurth--16361 SW Cromwell Ct--Tigard OR 97223--US</t>
  </si>
  <si>
    <t>HC HCNW</t>
  </si>
  <si>
    <t>EV DET--Rob Macdonald--78 Springland Way--Calgary AB T3Z 3N6--CA</t>
  </si>
  <si>
    <t>Ken Galloway_B</t>
  </si>
  <si>
    <t>Deena Wolfe_D</t>
  </si>
  <si>
    <t>Vision BHS</t>
  </si>
  <si>
    <t>Everyone in Harmony</t>
  </si>
  <si>
    <t>Mission BHS</t>
  </si>
  <si>
    <t>The Barbershop Harmony Society brings people together in Harmony</t>
  </si>
  <si>
    <t>and Fellowship to enrich lives through singing.</t>
  </si>
  <si>
    <t>Team Charter</t>
  </si>
  <si>
    <t>The Board exists to encourage, enable, support, and fund events that keep our District singing!</t>
  </si>
  <si>
    <t>BLMF--BLMF--Jim Bates--8465-10th Avenue--Burnaby BC V3N 2S7--CA</t>
  </si>
  <si>
    <t>8465-10th Avenue</t>
  </si>
  <si>
    <t>Burnaby BC V3N 2S7</t>
  </si>
  <si>
    <t>Jim Bates_BLMF</t>
  </si>
  <si>
    <t>BLMF--BLMF--Chris Powell--11519 Durland Ave NE--Seattle WA 98125--US</t>
  </si>
  <si>
    <t>11519 Durland Ave NE</t>
  </si>
  <si>
    <t>Seattle WA 98125</t>
  </si>
  <si>
    <t>Secretary--Administration Secy--11519 Durland Ave NE--Seattle WA 98125--US</t>
  </si>
  <si>
    <t>Chris Powell_B</t>
  </si>
  <si>
    <t>Chris Powell_S</t>
  </si>
  <si>
    <t>7720 SW Bel Aire Dr. Apt 10</t>
  </si>
  <si>
    <t>Beaverton OR 97008</t>
  </si>
  <si>
    <t>Bill Hickman</t>
  </si>
  <si>
    <t>22569 SE 45th St</t>
  </si>
  <si>
    <t>Issaquah WA 98029</t>
  </si>
  <si>
    <t>Don Thorn_B</t>
  </si>
  <si>
    <t>Bobby Huber</t>
  </si>
  <si>
    <t>EV--DET--Deena Wolfe--PO Box 1636--Springfield OR 97478--US</t>
  </si>
  <si>
    <t>PO Box 1636</t>
  </si>
  <si>
    <t>Springfield OR 97478</t>
  </si>
  <si>
    <t>HCNW--HC_HCNW--Dan Wolfe--520 SE Mayberry Ave.--Corvallis OR 97333-1866--US</t>
  </si>
  <si>
    <t>Judy Galloway</t>
  </si>
  <si>
    <t>CO--COMM--Judy Galloway--2520 W Montello--Hood River OR 97031--US</t>
  </si>
  <si>
    <t>Webmaster/Historian</t>
  </si>
  <si>
    <t>CO_COMM</t>
  </si>
  <si>
    <t>CO--COMM--JUDY Galloway--2520 W Montello--Hood River OR 97031--US</t>
  </si>
  <si>
    <t>David Foss</t>
  </si>
  <si>
    <t>HCNW IT--HC_HCNW--David Foss--20238 SE 290th PL--Kent WA 98042</t>
  </si>
  <si>
    <t>IT</t>
  </si>
  <si>
    <t>20238 SE 290th PL</t>
  </si>
  <si>
    <t>DRCJ</t>
  </si>
  <si>
    <t>1740 N. Holl Blvd</t>
  </si>
  <si>
    <t>Liberty Lake WA 99016</t>
  </si>
  <si>
    <t>Jay Krumbholz</t>
  </si>
  <si>
    <t>EV--DRCJ--Jay Krumbholz--1740 N. Holl Blvd.--Liberty Lake WA 99016</t>
  </si>
  <si>
    <t>Kent WA 98042</t>
  </si>
  <si>
    <t>BLMF--BLMF--Bobby Huber--12650 - 120th Ave NE--Kirkland WA 98034--US</t>
  </si>
  <si>
    <t>12650 - 120th Ave NE</t>
  </si>
  <si>
    <t>Kirkland WA 98034</t>
  </si>
  <si>
    <t>Janice Wheeler</t>
  </si>
  <si>
    <t>HCNW--HC_HCNW--Janice Wheeler--PO Box 351--Pribeville OR 97754--US</t>
  </si>
  <si>
    <t>HCNW</t>
  </si>
  <si>
    <t>HC_HCNW</t>
  </si>
  <si>
    <t>POP Box 351</t>
  </si>
  <si>
    <t>Prineville OR 97754</t>
  </si>
  <si>
    <t>Katie Roman</t>
  </si>
  <si>
    <t>ED--ED ED--Katie Roman--7720 SW Bel Aire Dr. Apt 10--Beaverton OR 97008--US</t>
  </si>
  <si>
    <t>Administration IPP</t>
  </si>
  <si>
    <t>Ken Galloway_H</t>
  </si>
  <si>
    <t>CO--COMM--Ken Galloway--2520 W Montello--Hood River OR 97031--US</t>
  </si>
  <si>
    <t>Historian</t>
  </si>
  <si>
    <t>2520 w mONTELLO</t>
  </si>
  <si>
    <t>Larry may insert a more correct exchange</t>
  </si>
  <si>
    <t>Last updated 1/24/2023</t>
  </si>
  <si>
    <t>BLMF--BLMF--Don Thorn--555 Country Club Rd APT 314--Eugene OR 97401--US</t>
  </si>
  <si>
    <t>555 Country Club Rd APT 314</t>
  </si>
  <si>
    <t>Eugene OR 97401</t>
  </si>
  <si>
    <t>BLMF--BLMF--Don Thorn--555 Country Club RD APT 314--Eugene OR 97401--US</t>
  </si>
  <si>
    <t>Larry Breitbarth_T</t>
  </si>
  <si>
    <t>Larry Breitbarth_DET</t>
  </si>
  <si>
    <t>Sidney Brown</t>
  </si>
  <si>
    <t>10545 W Dason Dr</t>
  </si>
  <si>
    <t>CO--COMM--Sid Brown--10545 W Dason Dr--Boise ID 83704--US</t>
  </si>
  <si>
    <t>Boise ID 83704</t>
  </si>
  <si>
    <t>MidWinter 2023</t>
  </si>
  <si>
    <t xml:space="preserve">Travel </t>
  </si>
  <si>
    <t>EV--DET--Larry Breitbarth--2316 N. 31st St, Unit 402, Tacoma, WA 98403--US</t>
  </si>
  <si>
    <t>Treasurer--Administration Treas--Larry Breitbarth--2316 N. 31st St, Unit 402, Tacoma, WA 98403--US</t>
  </si>
  <si>
    <t>2316 N. 31st St, Unit 402</t>
  </si>
  <si>
    <t>Tacoma, WA 98403</t>
  </si>
  <si>
    <t>EVP--Sid Brown--10545 W Dason Dr--Boise ID 83704--US</t>
  </si>
  <si>
    <t>EVP</t>
  </si>
  <si>
    <t>IPP--Administration IPP--Donald Greer--PO Box 3607--Bozeman MT 59772--US</t>
  </si>
  <si>
    <t>IPP</t>
  </si>
  <si>
    <t>Executive Vice-President--Administration IPP--Donald Greer--PO Box 3607--Bozeman MT 59772--US</t>
  </si>
  <si>
    <t>President--Bill Hickman--22569 SE 45th St.--Issaquah WA 98029--US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</si>
</sst>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2"/>
      <color rgb="FF3F3F76"/>
      <name val="Tahoma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9" fontId="9" fillId="5" borderId="14" applyProtection="0">
      <alignment horizontal="left" vertical="center" shrinkToFit="1"/>
    </xf>
  </cellStyleXfs>
  <cellXfs count="66">
    <xf numFmtId="0" fontId="0" fillId="0" borderId="0" xfId="0"/>
    <xf numFmtId="0" fontId="2" fillId="0" borderId="0" xfId="0" applyFont="1"/>
    <xf numFmtId="44" fontId="0" fillId="0" borderId="1" xfId="2" applyFont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43" fontId="0" fillId="2" borderId="0" xfId="1" applyFont="1" applyFill="1" applyBorder="1" applyAlignment="1">
      <alignment vertical="center"/>
    </xf>
    <xf numFmtId="164" fontId="0" fillId="2" borderId="0" xfId="1" applyNumberFormat="1" applyFont="1" applyFill="1" applyAlignment="1">
      <alignment vertical="center"/>
    </xf>
    <xf numFmtId="43" fontId="0" fillId="2" borderId="2" xfId="1" applyFont="1" applyFill="1" applyBorder="1" applyAlignment="1">
      <alignment vertical="center"/>
    </xf>
    <xf numFmtId="43" fontId="0" fillId="2" borderId="4" xfId="1" applyFont="1" applyFill="1" applyBorder="1" applyAlignment="1">
      <alignment vertical="center"/>
    </xf>
    <xf numFmtId="43" fontId="0" fillId="2" borderId="5" xfId="1" applyFont="1" applyFill="1" applyBorder="1" applyAlignment="1">
      <alignment vertical="center"/>
    </xf>
    <xf numFmtId="43" fontId="0" fillId="2" borderId="6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0" fillId="2" borderId="7" xfId="1" applyNumberFormat="1" applyFont="1" applyFill="1" applyBorder="1" applyAlignment="1" applyProtection="1">
      <alignment vertical="center"/>
    </xf>
    <xf numFmtId="43" fontId="0" fillId="2" borderId="8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14" fontId="7" fillId="2" borderId="0" xfId="0" applyNumberFormat="1" applyFont="1" applyFill="1"/>
    <xf numFmtId="0" fontId="8" fillId="2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/>
    <xf numFmtId="0" fontId="6" fillId="2" borderId="0" xfId="0" applyFont="1" applyFill="1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 vertical="center"/>
    </xf>
    <xf numFmtId="49" fontId="9" fillId="5" borderId="14" xfId="3" applyProtection="1">
      <alignment horizontal="left" vertical="center" shrinkToFit="1"/>
      <protection locked="0"/>
    </xf>
    <xf numFmtId="0" fontId="0" fillId="0" borderId="1" xfId="0" applyBorder="1"/>
    <xf numFmtId="0" fontId="0" fillId="0" borderId="15" xfId="0" applyBorder="1"/>
    <xf numFmtId="0" fontId="0" fillId="0" borderId="3" xfId="0" applyBorder="1"/>
    <xf numFmtId="7" fontId="0" fillId="0" borderId="1" xfId="2" applyNumberFormat="1" applyFont="1" applyBorder="1"/>
    <xf numFmtId="0" fontId="10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14" fontId="0" fillId="3" borderId="1" xfId="0" applyNumberFormat="1" applyFill="1" applyBorder="1" applyAlignment="1">
      <alignment horizontal="left" vertical="center"/>
    </xf>
    <xf numFmtId="0" fontId="5" fillId="4" borderId="12" xfId="0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43" fontId="1" fillId="3" borderId="10" xfId="1" applyFont="1" applyFill="1" applyBorder="1" applyAlignment="1" applyProtection="1">
      <alignment horizontal="left" vertical="top"/>
      <protection locked="0"/>
    </xf>
    <xf numFmtId="43" fontId="0" fillId="3" borderId="11" xfId="1" applyFont="1" applyFill="1" applyBorder="1" applyAlignment="1" applyProtection="1">
      <alignment horizontal="left" vertical="top"/>
      <protection locked="0"/>
    </xf>
    <xf numFmtId="43" fontId="0" fillId="3" borderId="13" xfId="1" applyFont="1" applyFill="1" applyBorder="1" applyAlignment="1" applyProtection="1">
      <alignment horizontal="left" vertical="top"/>
      <protection locked="0"/>
    </xf>
    <xf numFmtId="43" fontId="0" fillId="3" borderId="8" xfId="1" applyFont="1" applyFill="1" applyBorder="1" applyAlignment="1" applyProtection="1">
      <alignment horizontal="left" vertical="top"/>
      <protection locked="0"/>
    </xf>
    <xf numFmtId="43" fontId="0" fillId="3" borderId="5" xfId="1" applyFont="1" applyFill="1" applyBorder="1" applyAlignment="1" applyProtection="1">
      <alignment horizontal="left" vertical="top"/>
      <protection locked="0"/>
    </xf>
    <xf numFmtId="43" fontId="0" fillId="3" borderId="6" xfId="1" applyFont="1" applyFill="1" applyBorder="1" applyAlignment="1" applyProtection="1">
      <alignment horizontal="left" vertical="top"/>
      <protection locked="0"/>
    </xf>
    <xf numFmtId="49" fontId="9" fillId="5" borderId="14" xfId="3" applyProtection="1">
      <alignment horizontal="left" vertical="center" shrinkToFi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4" borderId="0" xfId="0" applyFill="1" applyAlignment="1">
      <alignment horizontal="center"/>
    </xf>
  </cellXfs>
  <cellStyles count="4">
    <cellStyle name="Comma" xfId="1" builtinId="3"/>
    <cellStyle name="Currency" xfId="2" builtinId="4"/>
    <cellStyle name="Input" xfId="3" builtinId="20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633413</xdr:colOff>
          <xdr:row>0</xdr:row>
          <xdr:rowOff>76200</xdr:rowOff>
        </xdr:from>
        <xdr:to>
          <xdr:col>9</xdr:col>
          <xdr:colOff>2281238</xdr:colOff>
          <xdr:row>3</xdr:row>
          <xdr:rowOff>28575</xdr:rowOff>
        </xdr:to>
        <xdr:sp macro="" textlink="">
          <xdr:nvSpPr>
            <xdr:cNvPr id="2138" name="CommandButton1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0</xdr:col>
          <xdr:colOff>133350</xdr:colOff>
          <xdr:row>1</xdr:row>
          <xdr:rowOff>166688</xdr:rowOff>
        </xdr:to>
        <xdr:sp macro="" textlink="">
          <xdr:nvSpPr>
            <xdr:cNvPr id="2140" name="TempCombo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438150</xdr:colOff>
      <xdr:row>0</xdr:row>
      <xdr:rowOff>57151</xdr:rowOff>
    </xdr:from>
    <xdr:to>
      <xdr:col>9</xdr:col>
      <xdr:colOff>476250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8125" y="57151"/>
          <a:ext cx="1524000" cy="1514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CLICK INSIDE NAME BOX IF ARROW NOT VISIBLE   CLICK</a:t>
          </a:r>
          <a:r>
            <a:rPr lang="en-US" sz="1200" b="1" baseline="0"/>
            <a:t> ARROW BY</a:t>
          </a:r>
          <a:r>
            <a:rPr lang="en-US" sz="1200" b="1"/>
            <a:t>        OFFICER NAME FOR DROPDOWN LIST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200" b="1"/>
            <a:t>NAMES ARE ALPHA</a:t>
          </a:r>
          <a:r>
            <a:rPr lang="en-US" sz="1200" b="1" baseline="0"/>
            <a:t> BY LAST NAME</a:t>
          </a:r>
          <a:endParaRPr lang="en-US" sz="1200" b="1"/>
        </a:p>
      </xdr:txBody>
    </xdr:sp>
    <xdr:clientData/>
  </xdr:twoCellAnchor>
  <xdr:twoCellAnchor editAs="oneCell">
    <xdr:from>
      <xdr:col>9</xdr:col>
      <xdr:colOff>447675</xdr:colOff>
      <xdr:row>3</xdr:row>
      <xdr:rowOff>133350</xdr:rowOff>
    </xdr:from>
    <xdr:to>
      <xdr:col>9</xdr:col>
      <xdr:colOff>1886456</xdr:colOff>
      <xdr:row>12</xdr:row>
      <xdr:rowOff>86231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733425"/>
          <a:ext cx="1438781" cy="1438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12</xdr:col>
      <xdr:colOff>76200</xdr:colOff>
      <xdr:row>22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333500" y="2428875"/>
          <a:ext cx="4933950" cy="647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Evergreen District builds excellence through singing, leadership, fellowship and service.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12</xdr:col>
      <xdr:colOff>66675</xdr:colOff>
      <xdr:row>30</xdr:row>
      <xdr:rowOff>76200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333500" y="3238500"/>
          <a:ext cx="4924425" cy="1209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Evergreen District will support the goals of the chapter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Providing opportunity for enriching vocal music participation;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Train leaders for today and tomorrow;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Create memorable experiences at all gatherings, and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Take initiative to actively participate in the community.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13</xdr:col>
      <xdr:colOff>809625</xdr:colOff>
      <xdr:row>70</xdr:row>
      <xdr:rowOff>152400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333500" y="8096250"/>
          <a:ext cx="6276975" cy="24479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                                                     The Purposes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To perpetuate the old American institution: the barbershop quartet and barbershop harmony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To promote appreciation of barbershop harmony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To initiate and maintain a broad program of music education, contests, and appreciation in support of barbershop harmony and the allied arts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To establish and maintain foundations that support our vision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To initiate, promote and participate in charitable projects that support our vision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75</xdr:row>
      <xdr:rowOff>0</xdr:rowOff>
    </xdr:from>
    <xdr:to>
      <xdr:col>13</xdr:col>
      <xdr:colOff>800100</xdr:colOff>
      <xdr:row>86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333500" y="11201400"/>
          <a:ext cx="6267450" cy="1781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The Four Foundational Concepts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Preservation and Encouragement through Participation and Engagement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Building Communities of Artists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Driving Impact through Programs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Supporting a Whole World of Singing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89</xdr:row>
      <xdr:rowOff>0</xdr:rowOff>
    </xdr:from>
    <xdr:to>
      <xdr:col>13</xdr:col>
      <xdr:colOff>828675</xdr:colOff>
      <xdr:row>104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333500" y="13468350"/>
          <a:ext cx="6296025" cy="24288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The Four Pillars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Through the medium of barbershop harmony, we maintain and expand supportive services for a global community of artists.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Through the medium of barbershop harmony, we elevate artistic and leadership skills through education and best practices.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Through the medium of barbershop harmony, we establish lifelong singing as a core community asset.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We increase our impact by building diversified revenue streams including earned income, individual philanthropy, and institutional philanthropy.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4"/>
  <sheetViews>
    <sheetView tabSelected="1" zoomScaleNormal="100" workbookViewId="0">
      <selection activeCell="I25" sqref="I25"/>
    </sheetView>
  </sheetViews>
  <sheetFormatPr defaultRowHeight="12.75" x14ac:dyDescent="0.35"/>
  <cols>
    <col min="1" max="3" width="3.6640625" customWidth="1"/>
    <col min="4" max="4" width="8.86328125" customWidth="1"/>
    <col min="5" max="5" width="16.46484375" customWidth="1"/>
    <col min="6" max="7" width="8.86328125" customWidth="1"/>
    <col min="8" max="9" width="11.1328125" customWidth="1"/>
    <col min="10" max="10" width="39.53125" customWidth="1"/>
  </cols>
  <sheetData>
    <row r="1" spans="1:10" ht="15.75" customHeight="1" x14ac:dyDescent="0.4">
      <c r="A1" s="3" t="s">
        <v>57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customHeight="1" x14ac:dyDescent="0.4">
      <c r="A2" s="3" t="s">
        <v>56</v>
      </c>
      <c r="B2" s="4"/>
      <c r="C2" s="4"/>
      <c r="D2" s="4"/>
      <c r="E2" s="4"/>
      <c r="F2" s="4"/>
      <c r="G2" s="31" t="s">
        <v>41</v>
      </c>
      <c r="H2" s="4"/>
      <c r="I2" s="4"/>
      <c r="J2" s="4"/>
    </row>
    <row r="3" spans="1:10" ht="15.75" customHeight="1" x14ac:dyDescent="0.4">
      <c r="A3" s="3" t="s">
        <v>11</v>
      </c>
      <c r="B3" s="4"/>
      <c r="C3" s="4"/>
      <c r="D3" s="4"/>
      <c r="E3" s="4"/>
      <c r="F3" s="4"/>
      <c r="G3" s="4"/>
      <c r="H3" s="4"/>
      <c r="I3" s="4"/>
      <c r="J3" s="4"/>
    </row>
    <row r="4" spans="1:10" ht="15.75" customHeight="1" x14ac:dyDescent="0.35">
      <c r="A4" s="6" t="s">
        <v>22</v>
      </c>
      <c r="B4" s="7"/>
      <c r="C4" s="7"/>
      <c r="D4" s="7"/>
      <c r="E4" s="61"/>
      <c r="F4" s="61"/>
      <c r="G4" s="61"/>
      <c r="H4" s="4"/>
      <c r="I4" s="4"/>
      <c r="J4" s="4"/>
    </row>
    <row r="5" spans="1:10" ht="15.75" customHeight="1" x14ac:dyDescent="0.35">
      <c r="A5" s="6" t="s">
        <v>23</v>
      </c>
      <c r="B5" s="7"/>
      <c r="C5" s="7"/>
      <c r="D5" s="7"/>
      <c r="E5" s="62" t="e">
        <f>VLOOKUP($E$4,HEADINGS,3,FALSE)</f>
        <v>#N/A</v>
      </c>
      <c r="F5" s="63"/>
      <c r="G5" s="64"/>
      <c r="H5" s="4"/>
      <c r="I5" s="4"/>
      <c r="J5" s="4"/>
    </row>
    <row r="6" spans="1:10" ht="15.75" customHeight="1" x14ac:dyDescent="0.35">
      <c r="A6" s="6" t="s">
        <v>34</v>
      </c>
      <c r="B6" s="7"/>
      <c r="C6" s="7"/>
      <c r="D6" s="7"/>
      <c r="E6" s="62" t="e">
        <f>VLOOKUP($E$4,HEADINGS,4,FALSE)</f>
        <v>#N/A</v>
      </c>
      <c r="F6" s="63"/>
      <c r="G6" s="64"/>
      <c r="H6" s="36" t="s">
        <v>41</v>
      </c>
      <c r="I6" s="4"/>
      <c r="J6" s="4"/>
    </row>
    <row r="7" spans="1:10" ht="6.75" customHeight="1" x14ac:dyDescent="0.35">
      <c r="A7" s="6"/>
      <c r="B7" s="7"/>
      <c r="C7" s="7"/>
      <c r="D7" s="7"/>
      <c r="E7" s="8"/>
      <c r="F7" s="8"/>
      <c r="G7" s="8"/>
      <c r="H7" s="4"/>
      <c r="I7" s="4"/>
      <c r="J7" s="4"/>
    </row>
    <row r="8" spans="1:10" ht="15.75" customHeight="1" x14ac:dyDescent="0.35">
      <c r="A8" s="6" t="s">
        <v>24</v>
      </c>
      <c r="B8" s="7"/>
      <c r="C8" s="7"/>
      <c r="D8" s="7"/>
      <c r="E8" s="61" t="s">
        <v>180</v>
      </c>
      <c r="F8" s="61"/>
      <c r="G8" s="61"/>
      <c r="H8" s="4"/>
      <c r="I8" s="4"/>
      <c r="J8" s="4"/>
    </row>
    <row r="9" spans="1:10" ht="15.75" customHeight="1" x14ac:dyDescent="0.35">
      <c r="A9" s="6" t="s">
        <v>25</v>
      </c>
      <c r="B9" s="7"/>
      <c r="C9" s="7"/>
      <c r="D9" s="7"/>
      <c r="E9" s="61"/>
      <c r="F9" s="61"/>
      <c r="G9" s="61"/>
      <c r="H9" s="4"/>
      <c r="I9" s="4"/>
      <c r="J9" s="4"/>
    </row>
    <row r="10" spans="1:10" ht="6.75" customHeight="1" x14ac:dyDescent="0.35">
      <c r="A10" s="6"/>
      <c r="B10" s="7"/>
      <c r="C10" s="7"/>
      <c r="D10" s="7"/>
      <c r="E10" s="8"/>
      <c r="F10" s="8"/>
      <c r="G10" s="8"/>
      <c r="H10" s="4"/>
      <c r="I10" s="4"/>
      <c r="J10" s="4"/>
    </row>
    <row r="11" spans="1:10" ht="15.75" customHeight="1" x14ac:dyDescent="0.35">
      <c r="A11" s="6" t="s">
        <v>26</v>
      </c>
      <c r="B11" s="7"/>
      <c r="C11" s="7"/>
      <c r="D11" s="7"/>
      <c r="E11" s="61"/>
      <c r="F11" s="61"/>
      <c r="G11" s="61"/>
      <c r="H11" s="4"/>
      <c r="I11" s="35" t="s">
        <v>41</v>
      </c>
      <c r="J11" s="4"/>
    </row>
    <row r="12" spans="1:10" ht="9" customHeight="1" x14ac:dyDescent="0.4">
      <c r="A12" s="5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customHeight="1" x14ac:dyDescent="0.4">
      <c r="A13" s="34" t="s">
        <v>41</v>
      </c>
      <c r="B13" s="33"/>
      <c r="C13" s="33"/>
      <c r="D13" s="33"/>
      <c r="E13" s="34" t="s">
        <v>41</v>
      </c>
      <c r="F13" s="65"/>
      <c r="G13" s="65"/>
      <c r="H13" s="47"/>
      <c r="I13" s="48"/>
      <c r="J13" s="33"/>
    </row>
    <row r="14" spans="1:10" ht="15.75" customHeight="1" x14ac:dyDescent="0.4">
      <c r="A14" s="33"/>
      <c r="B14" s="33"/>
      <c r="C14" s="33"/>
      <c r="D14" s="33"/>
      <c r="E14" s="34" t="s">
        <v>41</v>
      </c>
      <c r="F14" s="65"/>
      <c r="G14" s="65"/>
      <c r="H14" s="49"/>
      <c r="I14" s="48"/>
      <c r="J14" s="33"/>
    </row>
    <row r="15" spans="1:10" ht="15.75" customHeight="1" x14ac:dyDescent="0.35">
      <c r="A15" s="10"/>
      <c r="B15" s="11"/>
      <c r="C15" s="11"/>
      <c r="D15" s="11"/>
      <c r="E15" s="11"/>
      <c r="F15" s="11"/>
      <c r="G15" s="11"/>
      <c r="H15" s="12"/>
      <c r="I15" s="12"/>
      <c r="J15" s="11"/>
    </row>
    <row r="16" spans="1:10" ht="15.75" customHeight="1" x14ac:dyDescent="0.35">
      <c r="A16" s="10"/>
      <c r="B16" s="11"/>
      <c r="C16" s="11"/>
      <c r="D16" s="11"/>
      <c r="E16" s="10" t="s">
        <v>27</v>
      </c>
      <c r="F16" s="11"/>
      <c r="G16" s="11"/>
      <c r="H16" s="55"/>
      <c r="I16" s="56"/>
      <c r="J16" s="57"/>
    </row>
    <row r="17" spans="1:10" ht="15.75" customHeight="1" x14ac:dyDescent="0.35">
      <c r="A17" s="10"/>
      <c r="B17" s="11"/>
      <c r="C17" s="11"/>
      <c r="D17" s="11"/>
      <c r="E17" s="11"/>
      <c r="F17" s="11"/>
      <c r="G17" s="11"/>
      <c r="H17" s="58"/>
      <c r="I17" s="59"/>
      <c r="J17" s="60"/>
    </row>
    <row r="18" spans="1:10" ht="15.75" customHeight="1" x14ac:dyDescent="0.4">
      <c r="A18" s="5"/>
      <c r="B18" s="4"/>
      <c r="C18" s="4"/>
      <c r="D18" s="4"/>
      <c r="E18" s="4"/>
      <c r="F18" s="4"/>
      <c r="G18" s="4"/>
      <c r="H18" s="9" t="s">
        <v>35</v>
      </c>
      <c r="I18" s="9" t="s">
        <v>18</v>
      </c>
      <c r="J18" s="9" t="s">
        <v>27</v>
      </c>
    </row>
    <row r="19" spans="1:10" ht="15.75" customHeight="1" x14ac:dyDescent="0.35">
      <c r="A19" s="10" t="s">
        <v>0</v>
      </c>
      <c r="B19" s="11"/>
      <c r="C19" s="11"/>
      <c r="D19" s="11"/>
      <c r="E19" s="11"/>
      <c r="F19" s="11"/>
      <c r="G19" s="11"/>
      <c r="H19" s="12"/>
      <c r="I19" s="12"/>
      <c r="J19" s="11"/>
    </row>
    <row r="20" spans="1:10" ht="15.75" customHeight="1" x14ac:dyDescent="0.35">
      <c r="A20" s="10"/>
      <c r="B20" s="11"/>
      <c r="C20" s="11" t="s">
        <v>4</v>
      </c>
      <c r="D20" s="11"/>
      <c r="E20" s="11"/>
      <c r="F20" s="14"/>
      <c r="G20" s="11"/>
      <c r="H20" s="40" t="s">
        <v>41</v>
      </c>
      <c r="I20" s="40" t="s">
        <v>41</v>
      </c>
      <c r="J20" s="40"/>
    </row>
    <row r="21" spans="1:10" ht="15.75" customHeight="1" x14ac:dyDescent="0.35">
      <c r="A21" s="10"/>
      <c r="B21" s="11"/>
      <c r="C21" s="11" t="s">
        <v>36</v>
      </c>
      <c r="D21" s="11"/>
      <c r="E21" s="11"/>
      <c r="F21" s="14"/>
      <c r="G21" s="11"/>
      <c r="H21" s="40"/>
      <c r="I21" s="40"/>
      <c r="J21" s="40"/>
    </row>
    <row r="22" spans="1:10" ht="15.75" customHeight="1" x14ac:dyDescent="0.35">
      <c r="A22" s="10"/>
      <c r="B22" s="11"/>
      <c r="C22" s="11" t="str">
        <f>+CONCATENATE("Mileage ( - $",Basics!$F$7,"0 per mile)")</f>
        <v>Mileage ( - $0.30 per mile)</v>
      </c>
      <c r="D22" s="11"/>
      <c r="E22" s="11"/>
      <c r="F22" s="39" t="s">
        <v>68</v>
      </c>
      <c r="G22" s="11" t="s">
        <v>17</v>
      </c>
      <c r="H22" s="17"/>
      <c r="I22" s="18">
        <f>+F22*Basics!$F$7</f>
        <v>0</v>
      </c>
      <c r="J22" s="40"/>
    </row>
    <row r="23" spans="1:10" ht="15.75" customHeight="1" x14ac:dyDescent="0.35">
      <c r="A23" s="10"/>
      <c r="B23" s="11" t="s">
        <v>1</v>
      </c>
      <c r="C23" s="11"/>
      <c r="D23" s="11"/>
      <c r="E23" s="11"/>
      <c r="F23" s="14"/>
      <c r="G23" s="11"/>
      <c r="H23" s="41"/>
      <c r="I23" s="41">
        <v>0</v>
      </c>
      <c r="J23" s="41"/>
    </row>
    <row r="24" spans="1:10" ht="15.75" customHeight="1" x14ac:dyDescent="0.35">
      <c r="A24" s="10"/>
      <c r="B24" s="11" t="s">
        <v>40</v>
      </c>
      <c r="C24" s="11"/>
      <c r="D24" s="11"/>
      <c r="E24" s="11"/>
      <c r="F24" s="14"/>
      <c r="G24" s="12"/>
      <c r="H24" s="12"/>
      <c r="I24" s="12"/>
      <c r="J24" s="8"/>
    </row>
    <row r="25" spans="1:10" ht="15.75" customHeight="1" x14ac:dyDescent="0.35">
      <c r="A25" s="10"/>
      <c r="B25" s="11"/>
      <c r="C25" s="11" t="str">
        <f>+CONCATENATE("Breakfast ( - $",Basics!F11," per meal)")</f>
        <v>Breakfast ( - $13.6 per meal)</v>
      </c>
      <c r="D25" s="11"/>
      <c r="E25" s="11"/>
      <c r="F25" s="39" t="s">
        <v>68</v>
      </c>
      <c r="G25" s="11" t="s">
        <v>42</v>
      </c>
      <c r="H25" s="13"/>
      <c r="I25" s="16">
        <f>+F25*Basics!F11</f>
        <v>0</v>
      </c>
      <c r="J25" s="42"/>
    </row>
    <row r="26" spans="1:10" ht="15.75" customHeight="1" x14ac:dyDescent="0.35">
      <c r="A26" s="10"/>
      <c r="B26" s="11"/>
      <c r="C26" s="11" t="str">
        <f>+CONCATENATE("Lunch ( - $",Basics!F12," per meal)")</f>
        <v>Lunch ( - $14.4 per meal)</v>
      </c>
      <c r="D26" s="11"/>
      <c r="E26" s="11"/>
      <c r="F26" s="39" t="s">
        <v>68</v>
      </c>
      <c r="G26" s="11" t="s">
        <v>42</v>
      </c>
      <c r="H26" s="13"/>
      <c r="I26" s="16">
        <f>+F26*Basics!F12</f>
        <v>0</v>
      </c>
      <c r="J26" s="42"/>
    </row>
    <row r="27" spans="1:10" ht="15.75" customHeight="1" x14ac:dyDescent="0.35">
      <c r="A27" s="10"/>
      <c r="B27" s="11"/>
      <c r="C27" s="11" t="str">
        <f>+CONCATENATE("Dinner ( - $",Basics!F13,"0 per meal)")</f>
        <v>Dinner ( - $27.20 per meal)</v>
      </c>
      <c r="D27" s="11"/>
      <c r="E27" s="11"/>
      <c r="F27" s="39" t="s">
        <v>68</v>
      </c>
      <c r="G27" s="11" t="s">
        <v>42</v>
      </c>
      <c r="H27" s="17"/>
      <c r="I27" s="18">
        <f>+F27*Basics!F13</f>
        <v>0</v>
      </c>
      <c r="J27" s="42"/>
    </row>
    <row r="28" spans="1:10" ht="15.75" customHeight="1" x14ac:dyDescent="0.35">
      <c r="A28" s="10"/>
      <c r="B28" s="11" t="s">
        <v>2</v>
      </c>
      <c r="C28" s="11"/>
      <c r="D28" s="11"/>
      <c r="E28" s="11"/>
      <c r="F28" s="11"/>
      <c r="G28" s="11"/>
      <c r="H28" s="40" t="s">
        <v>41</v>
      </c>
      <c r="I28" s="40"/>
      <c r="J28" s="42"/>
    </row>
    <row r="29" spans="1:10" ht="15.75" customHeight="1" x14ac:dyDescent="0.35">
      <c r="A29" s="10"/>
      <c r="B29" s="11" t="s">
        <v>3</v>
      </c>
      <c r="C29" s="11"/>
      <c r="D29" s="11"/>
      <c r="E29" s="11"/>
      <c r="F29" s="11"/>
      <c r="G29" s="11"/>
      <c r="H29" s="40"/>
      <c r="I29" s="40" t="s">
        <v>41</v>
      </c>
      <c r="J29" s="42"/>
    </row>
    <row r="30" spans="1:10" ht="15.75" customHeight="1" x14ac:dyDescent="0.35">
      <c r="A30" s="10"/>
      <c r="B30" s="11"/>
      <c r="C30" s="11"/>
      <c r="D30" s="11"/>
      <c r="E30" s="11"/>
      <c r="F30" s="11"/>
      <c r="G30" s="11"/>
      <c r="H30" s="12"/>
      <c r="I30" s="12"/>
      <c r="J30" s="8"/>
    </row>
    <row r="31" spans="1:10" ht="15.75" customHeight="1" x14ac:dyDescent="0.35">
      <c r="A31" s="10" t="s">
        <v>5</v>
      </c>
      <c r="B31" s="11"/>
      <c r="C31" s="11"/>
      <c r="D31" s="11"/>
      <c r="E31" s="11"/>
      <c r="F31" s="11"/>
      <c r="G31" s="11"/>
      <c r="H31" s="12"/>
      <c r="I31" s="12"/>
      <c r="J31" s="8"/>
    </row>
    <row r="32" spans="1:10" ht="15.75" customHeight="1" x14ac:dyDescent="0.35">
      <c r="A32" s="10"/>
      <c r="B32" s="11" t="s">
        <v>6</v>
      </c>
      <c r="C32" s="11"/>
      <c r="D32" s="11"/>
      <c r="E32" s="11"/>
      <c r="F32" s="11"/>
      <c r="G32" s="11"/>
      <c r="H32" s="40"/>
      <c r="I32" s="40"/>
      <c r="J32" s="40"/>
    </row>
    <row r="33" spans="1:14" ht="15.75" customHeight="1" x14ac:dyDescent="0.35">
      <c r="A33" s="10"/>
      <c r="B33" s="11" t="s">
        <v>7</v>
      </c>
      <c r="C33" s="11"/>
      <c r="D33" s="11"/>
      <c r="E33" s="11"/>
      <c r="F33" s="11"/>
      <c r="G33" s="11"/>
      <c r="H33" s="40"/>
      <c r="I33" s="40"/>
      <c r="J33" s="40"/>
    </row>
    <row r="34" spans="1:14" ht="15.75" customHeight="1" x14ac:dyDescent="0.35">
      <c r="A34" s="10"/>
      <c r="B34" s="11" t="s">
        <v>8</v>
      </c>
      <c r="C34" s="11"/>
      <c r="D34" s="11"/>
      <c r="E34" s="11"/>
      <c r="F34" s="11"/>
      <c r="G34" s="11"/>
      <c r="H34" s="40"/>
      <c r="I34" s="40"/>
      <c r="J34" s="40"/>
    </row>
    <row r="35" spans="1:14" ht="15.75" customHeight="1" x14ac:dyDescent="0.35">
      <c r="A35" s="10"/>
      <c r="B35" s="11" t="s">
        <v>9</v>
      </c>
      <c r="C35" s="11"/>
      <c r="D35" s="11"/>
      <c r="E35" s="11"/>
      <c r="F35" s="11"/>
      <c r="G35" s="11"/>
      <c r="H35" s="40"/>
      <c r="I35" s="40"/>
      <c r="J35" s="40"/>
    </row>
    <row r="36" spans="1:14" ht="15.75" customHeight="1" x14ac:dyDescent="0.35">
      <c r="A36" s="10"/>
      <c r="B36" s="11" t="s">
        <v>12</v>
      </c>
      <c r="C36" s="11"/>
      <c r="D36" s="11"/>
      <c r="E36" s="11"/>
      <c r="F36" s="11"/>
      <c r="G36" s="11"/>
      <c r="H36" s="40"/>
      <c r="I36" s="40"/>
      <c r="J36" s="40"/>
    </row>
    <row r="37" spans="1:14" ht="15.75" customHeight="1" x14ac:dyDescent="0.35">
      <c r="A37" s="10"/>
      <c r="B37" s="11"/>
      <c r="C37" s="11"/>
      <c r="D37" s="11"/>
      <c r="E37" s="11"/>
      <c r="F37" s="11"/>
      <c r="G37" s="11"/>
      <c r="H37" s="12"/>
      <c r="I37" s="12"/>
      <c r="J37" s="8"/>
    </row>
    <row r="38" spans="1:14" ht="15.75" customHeight="1" x14ac:dyDescent="0.35">
      <c r="A38" s="10" t="s">
        <v>13</v>
      </c>
      <c r="B38" s="11"/>
      <c r="C38" s="11"/>
      <c r="D38" s="11"/>
      <c r="E38" s="11"/>
      <c r="F38" s="11"/>
      <c r="G38" s="11"/>
      <c r="H38" s="12"/>
      <c r="I38" s="12"/>
      <c r="J38" s="8"/>
    </row>
    <row r="39" spans="1:14" ht="15.75" customHeight="1" x14ac:dyDescent="0.35">
      <c r="A39" s="10"/>
      <c r="B39" s="19" t="s">
        <v>14</v>
      </c>
      <c r="C39" s="11"/>
      <c r="D39" s="11"/>
      <c r="E39" s="11"/>
      <c r="F39" s="11"/>
      <c r="G39" s="11"/>
      <c r="H39" s="12"/>
      <c r="I39" s="12"/>
      <c r="J39" s="8"/>
    </row>
    <row r="40" spans="1:14" ht="15.75" customHeight="1" x14ac:dyDescent="0.35">
      <c r="A40" s="10"/>
      <c r="B40" s="54" t="s">
        <v>181</v>
      </c>
      <c r="C40" s="54"/>
      <c r="D40" s="54"/>
      <c r="E40" s="54"/>
      <c r="F40" s="54"/>
      <c r="G40" s="54"/>
      <c r="H40" s="40" t="s">
        <v>41</v>
      </c>
      <c r="I40" s="40"/>
      <c r="J40" s="40"/>
    </row>
    <row r="41" spans="1:14" ht="15.75" customHeight="1" x14ac:dyDescent="0.35">
      <c r="A41" s="10"/>
      <c r="B41" s="54" t="s">
        <v>181</v>
      </c>
      <c r="C41" s="54"/>
      <c r="D41" s="54"/>
      <c r="E41" s="54"/>
      <c r="F41" s="54"/>
      <c r="G41" s="54"/>
      <c r="H41" s="40" t="s">
        <v>41</v>
      </c>
      <c r="I41" s="40"/>
      <c r="J41" s="40"/>
    </row>
    <row r="42" spans="1:14" ht="15.75" customHeight="1" x14ac:dyDescent="0.35">
      <c r="A42" s="10"/>
      <c r="B42" s="54" t="s">
        <v>181</v>
      </c>
      <c r="C42" s="54"/>
      <c r="D42" s="54"/>
      <c r="E42" s="54"/>
      <c r="F42" s="54"/>
      <c r="G42" s="54"/>
      <c r="H42" s="40"/>
      <c r="I42" s="40"/>
      <c r="J42" s="40"/>
    </row>
    <row r="43" spans="1:14" ht="15.75" customHeight="1" x14ac:dyDescent="0.35">
      <c r="A43" s="10"/>
      <c r="B43" s="54" t="s">
        <v>181</v>
      </c>
      <c r="C43" s="54"/>
      <c r="D43" s="54"/>
      <c r="E43" s="54"/>
      <c r="F43" s="54"/>
      <c r="G43" s="54"/>
      <c r="H43" s="40"/>
      <c r="I43" s="40"/>
      <c r="J43" s="40"/>
    </row>
    <row r="44" spans="1:14" ht="15.75" customHeight="1" x14ac:dyDescent="0.35">
      <c r="A44" s="10"/>
      <c r="B44" s="11"/>
      <c r="C44" s="11"/>
      <c r="D44" s="11"/>
      <c r="E44" s="11"/>
      <c r="F44" s="11"/>
      <c r="G44" s="11"/>
      <c r="H44" s="12"/>
      <c r="I44" s="12"/>
      <c r="J44" s="7"/>
    </row>
    <row r="45" spans="1:14" ht="15.75" customHeight="1" x14ac:dyDescent="0.35">
      <c r="A45" s="10" t="s">
        <v>21</v>
      </c>
      <c r="B45" s="11"/>
      <c r="C45" s="11"/>
      <c r="D45" s="11"/>
      <c r="E45" s="11"/>
      <c r="F45" s="11"/>
      <c r="G45" s="11"/>
      <c r="H45" s="12">
        <f>SUM(H19:H44)</f>
        <v>0</v>
      </c>
      <c r="I45" s="13">
        <f>SUM(I19:I44)</f>
        <v>0</v>
      </c>
      <c r="J45" s="7"/>
    </row>
    <row r="46" spans="1:14" ht="15.75" customHeight="1" x14ac:dyDescent="0.35">
      <c r="A46" s="10" t="s">
        <v>19</v>
      </c>
      <c r="B46" s="11"/>
      <c r="C46" s="11"/>
      <c r="D46" s="11"/>
      <c r="E46" s="11"/>
      <c r="F46" s="11"/>
      <c r="G46" s="11"/>
      <c r="H46" s="20">
        <v>1.34</v>
      </c>
      <c r="I46" s="21"/>
      <c r="J46" s="38" t="s">
        <v>168</v>
      </c>
      <c r="N46" s="37" t="s">
        <v>41</v>
      </c>
    </row>
    <row r="47" spans="1:14" ht="15.75" customHeight="1" x14ac:dyDescent="0.35">
      <c r="A47" s="32" t="s">
        <v>169</v>
      </c>
      <c r="B47" s="11"/>
      <c r="C47" s="11"/>
      <c r="D47" s="11"/>
      <c r="E47" s="11"/>
      <c r="F47" s="11"/>
      <c r="G47" s="11"/>
      <c r="H47" s="15">
        <f>+H45/H46</f>
        <v>0</v>
      </c>
      <c r="I47" s="15">
        <f>SUM(I45:I46)</f>
        <v>0</v>
      </c>
      <c r="J47" s="38" t="s">
        <v>65</v>
      </c>
    </row>
    <row r="48" spans="1:14" ht="15.75" customHeight="1" x14ac:dyDescent="0.35">
      <c r="A48" s="10" t="s">
        <v>20</v>
      </c>
      <c r="B48" s="11"/>
      <c r="C48" s="11"/>
      <c r="D48" s="11"/>
      <c r="E48" s="11"/>
      <c r="F48" s="11"/>
      <c r="G48" s="11"/>
      <c r="H48" s="12"/>
      <c r="I48" s="17">
        <f>+I47+H47</f>
        <v>0</v>
      </c>
      <c r="J48" s="7"/>
    </row>
    <row r="49" spans="1:10" ht="15.75" customHeight="1" x14ac:dyDescent="0.35">
      <c r="A49" s="10"/>
      <c r="B49" s="11"/>
      <c r="C49" s="11"/>
      <c r="D49" s="11"/>
      <c r="E49" s="11"/>
      <c r="F49" s="11"/>
      <c r="G49" s="11"/>
      <c r="H49" s="12"/>
      <c r="I49" s="12"/>
      <c r="J49" s="7"/>
    </row>
    <row r="50" spans="1:10" ht="15.75" customHeight="1" x14ac:dyDescent="0.35">
      <c r="A50" s="22" t="s">
        <v>28</v>
      </c>
      <c r="B50" s="23"/>
      <c r="C50" s="23"/>
      <c r="D50" s="23"/>
      <c r="E50" s="23"/>
      <c r="F50" s="23"/>
      <c r="G50" s="24"/>
      <c r="H50" s="25" t="s">
        <v>29</v>
      </c>
      <c r="I50" s="26"/>
      <c r="J50" s="45"/>
    </row>
    <row r="51" spans="1:10" ht="15.75" customHeight="1" x14ac:dyDescent="0.35">
      <c r="A51" s="50" t="e">
        <f>VLOOKUP($E$4,HEADINGS,5,FALSE)</f>
        <v>#N/A</v>
      </c>
      <c r="B51" s="51"/>
      <c r="C51" s="51"/>
      <c r="D51" s="51"/>
      <c r="E51" s="51"/>
      <c r="F51" s="51"/>
      <c r="G51" s="52"/>
      <c r="H51" s="27" t="s">
        <v>30</v>
      </c>
      <c r="I51" s="11"/>
      <c r="J51" s="45"/>
    </row>
    <row r="52" spans="1:10" ht="15.75" customHeight="1" x14ac:dyDescent="0.35">
      <c r="A52" s="50" t="e">
        <f>VLOOKUP($E$4,HEADINGS,6,FALSE)</f>
        <v>#N/A</v>
      </c>
      <c r="B52" s="51"/>
      <c r="C52" s="51"/>
      <c r="D52" s="51"/>
      <c r="E52" s="51"/>
      <c r="F52" s="51"/>
      <c r="G52" s="52"/>
      <c r="H52" s="27" t="s">
        <v>31</v>
      </c>
      <c r="I52" s="11"/>
      <c r="J52" s="46"/>
    </row>
    <row r="53" spans="1:10" ht="15.75" customHeight="1" x14ac:dyDescent="0.35">
      <c r="A53" s="50" t="e">
        <f>VLOOKUP($E$4,HEADINGS,7,FALSE)</f>
        <v>#N/A</v>
      </c>
      <c r="B53" s="51"/>
      <c r="C53" s="51"/>
      <c r="D53" s="51"/>
      <c r="E53" s="51"/>
      <c r="F53" s="51"/>
      <c r="G53" s="52"/>
      <c r="H53" s="27" t="s">
        <v>32</v>
      </c>
      <c r="I53" s="11"/>
      <c r="J53" s="30"/>
    </row>
    <row r="54" spans="1:10" ht="15.75" customHeight="1" x14ac:dyDescent="0.35">
      <c r="A54" s="53"/>
      <c r="B54" s="51"/>
      <c r="C54" s="51"/>
      <c r="D54" s="51"/>
      <c r="E54" s="51"/>
      <c r="F54" s="51"/>
      <c r="G54" s="52"/>
      <c r="H54" s="28" t="s">
        <v>33</v>
      </c>
      <c r="I54" s="29"/>
      <c r="J54" s="46"/>
    </row>
  </sheetData>
  <mergeCells count="19">
    <mergeCell ref="E9:G9"/>
    <mergeCell ref="E11:G11"/>
    <mergeCell ref="B40:G40"/>
    <mergeCell ref="B41:G41"/>
    <mergeCell ref="E4:G4"/>
    <mergeCell ref="E5:G5"/>
    <mergeCell ref="E6:G6"/>
    <mergeCell ref="E8:G8"/>
    <mergeCell ref="F13:G13"/>
    <mergeCell ref="F14:G14"/>
    <mergeCell ref="H13:I13"/>
    <mergeCell ref="H14:I14"/>
    <mergeCell ref="A53:G53"/>
    <mergeCell ref="A54:G54"/>
    <mergeCell ref="B42:G42"/>
    <mergeCell ref="B43:G43"/>
    <mergeCell ref="A51:G51"/>
    <mergeCell ref="A52:G52"/>
    <mergeCell ref="H16:J17"/>
  </mergeCells>
  <phoneticPr fontId="6" type="noConversion"/>
  <printOptions gridLines="1"/>
  <pageMargins left="0.5" right="0.5" top="0.5" bottom="0.75" header="0.3" footer="0.3"/>
  <pageSetup scale="8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140" r:id="rId4" name="TempCombo">
          <controlPr defaultSize="0" autoLine="0" r:id="rId5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0</xdr:col>
                <xdr:colOff>133350</xdr:colOff>
                <xdr:row>1</xdr:row>
                <xdr:rowOff>166688</xdr:rowOff>
              </to>
            </anchor>
          </controlPr>
        </control>
      </mc:Choice>
      <mc:Fallback>
        <control shapeId="2140" r:id="rId4" name="TempCombo"/>
      </mc:Fallback>
    </mc:AlternateContent>
    <mc:AlternateContent xmlns:mc="http://schemas.openxmlformats.org/markup-compatibility/2006">
      <mc:Choice Requires="x14">
        <control shapeId="2138" r:id="rId6" name="CommandButton1">
          <controlPr defaultSize="0" autoLine="0" r:id="rId7">
            <anchor moveWithCells="1">
              <from>
                <xdr:col>9</xdr:col>
                <xdr:colOff>633413</xdr:colOff>
                <xdr:row>0</xdr:row>
                <xdr:rowOff>76200</xdr:rowOff>
              </from>
              <to>
                <xdr:col>9</xdr:col>
                <xdr:colOff>2281238</xdr:colOff>
                <xdr:row>3</xdr:row>
                <xdr:rowOff>28575</xdr:rowOff>
              </to>
            </anchor>
          </controlPr>
        </control>
      </mc:Choice>
      <mc:Fallback>
        <control shapeId="2138" r:id="rId6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Basics!$N$2:$N$31</xm:f>
          </x14:formula1>
          <xm:sqref>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88"/>
  <sheetViews>
    <sheetView topLeftCell="A4" zoomScaleNormal="100" workbookViewId="0">
      <selection activeCell="D36" sqref="D36"/>
    </sheetView>
  </sheetViews>
  <sheetFormatPr defaultRowHeight="13.15" x14ac:dyDescent="0.4"/>
  <cols>
    <col min="1" max="1" width="3.6640625" style="1" customWidth="1"/>
    <col min="2" max="3" width="3.6640625" customWidth="1"/>
    <col min="4" max="8" width="8.86328125" customWidth="1"/>
    <col min="9" max="9" width="10" bestFit="1" customWidth="1"/>
    <col min="14" max="14" width="20.33203125" customWidth="1"/>
    <col min="15" max="15" width="96.1328125" customWidth="1"/>
    <col min="16" max="16" width="27.53125" customWidth="1"/>
    <col min="17" max="17" width="21.86328125" customWidth="1"/>
    <col min="18" max="18" width="30.53125" customWidth="1"/>
    <col min="19" max="19" width="34.86328125" customWidth="1"/>
    <col min="20" max="20" width="5.33203125" customWidth="1"/>
    <col min="21" max="21" width="97.46484375" customWidth="1"/>
    <col min="22" max="22" width="14" customWidth="1"/>
  </cols>
  <sheetData>
    <row r="1" spans="1:22" x14ac:dyDescent="0.4">
      <c r="A1" s="1" t="s">
        <v>10</v>
      </c>
      <c r="N1" s="37" t="s">
        <v>84</v>
      </c>
      <c r="P1" s="37" t="s">
        <v>85</v>
      </c>
      <c r="Q1" s="37" t="s">
        <v>34</v>
      </c>
      <c r="R1" s="37" t="s">
        <v>86</v>
      </c>
      <c r="S1" s="37" t="s">
        <v>87</v>
      </c>
    </row>
    <row r="2" spans="1:22" x14ac:dyDescent="0.4">
      <c r="A2" s="1" t="s">
        <v>11</v>
      </c>
      <c r="O2" t="s">
        <v>94</v>
      </c>
      <c r="U2" t="s">
        <v>41</v>
      </c>
    </row>
    <row r="3" spans="1:22" x14ac:dyDescent="0.4">
      <c r="N3" s="37" t="s">
        <v>119</v>
      </c>
      <c r="O3" t="s">
        <v>116</v>
      </c>
      <c r="P3" s="37" t="s">
        <v>69</v>
      </c>
      <c r="Q3" s="37" t="s">
        <v>69</v>
      </c>
      <c r="R3" s="37" t="s">
        <v>117</v>
      </c>
      <c r="S3" s="37" t="s">
        <v>118</v>
      </c>
      <c r="T3" s="37" t="s">
        <v>89</v>
      </c>
      <c r="U3" t="s">
        <v>116</v>
      </c>
      <c r="V3" t="str">
        <f>RIGHT(N3,LEN(N3)-SEARCH(" ",N3))</f>
        <v>Bates_BLMF</v>
      </c>
    </row>
    <row r="4" spans="1:22" x14ac:dyDescent="0.4">
      <c r="N4" s="37"/>
      <c r="P4" s="37"/>
      <c r="Q4" s="37"/>
      <c r="R4" s="37"/>
      <c r="S4" s="37"/>
      <c r="T4" s="37"/>
    </row>
    <row r="5" spans="1:22" x14ac:dyDescent="0.4">
      <c r="N5" s="37" t="s">
        <v>175</v>
      </c>
      <c r="O5" t="s">
        <v>182</v>
      </c>
      <c r="P5" s="37" t="s">
        <v>63</v>
      </c>
      <c r="Q5" s="37" t="s">
        <v>78</v>
      </c>
      <c r="R5" s="37" t="s">
        <v>184</v>
      </c>
      <c r="S5" s="37" t="s">
        <v>185</v>
      </c>
      <c r="T5" s="37" t="s">
        <v>88</v>
      </c>
      <c r="U5" t="s">
        <v>182</v>
      </c>
      <c r="V5" t="str">
        <f t="shared" ref="V5" si="0">RIGHT(N5,LEN(N5)-SEARCH(" ",N5))</f>
        <v>Breitbarth_DET</v>
      </c>
    </row>
    <row r="6" spans="1:22" x14ac:dyDescent="0.4">
      <c r="A6" s="1" t="s">
        <v>0</v>
      </c>
      <c r="N6" s="37" t="s">
        <v>174</v>
      </c>
      <c r="O6" t="s">
        <v>183</v>
      </c>
      <c r="P6" t="s">
        <v>49</v>
      </c>
      <c r="Q6" t="s">
        <v>50</v>
      </c>
      <c r="R6" s="37" t="s">
        <v>79</v>
      </c>
      <c r="S6" s="37" t="s">
        <v>185</v>
      </c>
      <c r="T6" s="37" t="s">
        <v>88</v>
      </c>
      <c r="U6" t="s">
        <v>183</v>
      </c>
      <c r="V6" t="str">
        <f t="shared" ref="V6:V27" si="1">RIGHT(N6,LEN(N6)-SEARCH(" ",N6))</f>
        <v>Breitbarth_T</v>
      </c>
    </row>
    <row r="7" spans="1:22" x14ac:dyDescent="0.4">
      <c r="B7" t="s">
        <v>15</v>
      </c>
      <c r="F7" s="2">
        <v>0.3</v>
      </c>
      <c r="N7" s="37" t="s">
        <v>176</v>
      </c>
      <c r="O7" t="s">
        <v>186</v>
      </c>
      <c r="P7" t="s">
        <v>187</v>
      </c>
      <c r="R7" s="37" t="s">
        <v>177</v>
      </c>
      <c r="S7" s="37" t="s">
        <v>179</v>
      </c>
      <c r="T7" s="37" t="s">
        <v>88</v>
      </c>
      <c r="U7" t="s">
        <v>178</v>
      </c>
      <c r="V7" t="str">
        <f t="shared" si="1"/>
        <v>Brown</v>
      </c>
    </row>
    <row r="8" spans="1:22" x14ac:dyDescent="0.4">
      <c r="B8" t="s">
        <v>16</v>
      </c>
      <c r="N8" s="37"/>
      <c r="P8" s="37"/>
      <c r="Q8" s="37"/>
      <c r="R8" s="37"/>
      <c r="S8" s="37"/>
      <c r="T8" s="37"/>
    </row>
    <row r="9" spans="1:22" x14ac:dyDescent="0.4">
      <c r="N9" s="37" t="s">
        <v>53</v>
      </c>
      <c r="O9" t="s">
        <v>95</v>
      </c>
      <c r="P9" t="s">
        <v>63</v>
      </c>
      <c r="Q9" s="37" t="s">
        <v>63</v>
      </c>
      <c r="R9" t="s">
        <v>54</v>
      </c>
      <c r="S9" t="s">
        <v>55</v>
      </c>
      <c r="T9" s="37" t="s">
        <v>88</v>
      </c>
      <c r="U9" t="s">
        <v>95</v>
      </c>
      <c r="V9" t="str">
        <f t="shared" si="1"/>
        <v>Cain</v>
      </c>
    </row>
    <row r="10" spans="1:22" x14ac:dyDescent="0.4">
      <c r="N10" s="37" t="s">
        <v>80</v>
      </c>
      <c r="O10" t="s">
        <v>96</v>
      </c>
      <c r="P10" s="37" t="s">
        <v>63</v>
      </c>
      <c r="Q10" s="37" t="s">
        <v>78</v>
      </c>
      <c r="R10" s="37" t="s">
        <v>92</v>
      </c>
      <c r="S10" s="37" t="s">
        <v>93</v>
      </c>
      <c r="T10" s="37" t="s">
        <v>89</v>
      </c>
      <c r="U10" t="s">
        <v>96</v>
      </c>
      <c r="V10" t="str">
        <f t="shared" si="1"/>
        <v>Cousins</v>
      </c>
    </row>
    <row r="11" spans="1:22" x14ac:dyDescent="0.4">
      <c r="C11" t="s">
        <v>37</v>
      </c>
      <c r="F11" s="43">
        <v>13.6</v>
      </c>
      <c r="N11" s="37" t="s">
        <v>142</v>
      </c>
      <c r="O11" t="s">
        <v>143</v>
      </c>
      <c r="P11" s="37" t="s">
        <v>144</v>
      </c>
      <c r="Q11" s="37" t="s">
        <v>105</v>
      </c>
      <c r="R11" s="37" t="s">
        <v>145</v>
      </c>
      <c r="S11" s="37" t="s">
        <v>151</v>
      </c>
      <c r="T11" s="37" t="s">
        <v>88</v>
      </c>
      <c r="U11" t="s">
        <v>143</v>
      </c>
      <c r="V11" t="str">
        <f t="shared" si="1"/>
        <v>Foss</v>
      </c>
    </row>
    <row r="12" spans="1:22" x14ac:dyDescent="0.4">
      <c r="C12" t="s">
        <v>38</v>
      </c>
      <c r="F12" s="43">
        <v>14.4</v>
      </c>
      <c r="N12" s="37" t="s">
        <v>137</v>
      </c>
      <c r="O12" t="s">
        <v>138</v>
      </c>
      <c r="P12" s="37" t="s">
        <v>139</v>
      </c>
      <c r="Q12" s="37" t="s">
        <v>140</v>
      </c>
      <c r="R12" t="s">
        <v>48</v>
      </c>
      <c r="S12" t="s">
        <v>59</v>
      </c>
      <c r="T12" s="37" t="s">
        <v>88</v>
      </c>
      <c r="U12" t="s">
        <v>141</v>
      </c>
      <c r="V12" t="str">
        <f t="shared" si="1"/>
        <v>Galloway</v>
      </c>
    </row>
    <row r="13" spans="1:22" x14ac:dyDescent="0.4">
      <c r="C13" t="s">
        <v>39</v>
      </c>
      <c r="F13" s="43">
        <v>27.2</v>
      </c>
      <c r="N13" t="s">
        <v>107</v>
      </c>
      <c r="O13" t="s">
        <v>97</v>
      </c>
      <c r="P13" t="s">
        <v>69</v>
      </c>
      <c r="Q13" t="s">
        <v>69</v>
      </c>
      <c r="R13" t="s">
        <v>48</v>
      </c>
      <c r="S13" t="s">
        <v>59</v>
      </c>
      <c r="T13" s="37" t="s">
        <v>88</v>
      </c>
      <c r="U13" t="s">
        <v>97</v>
      </c>
      <c r="V13" t="str">
        <f t="shared" si="1"/>
        <v>Galloway_B</v>
      </c>
    </row>
    <row r="14" spans="1:22" x14ac:dyDescent="0.4">
      <c r="N14" t="s">
        <v>164</v>
      </c>
      <c r="O14" t="s">
        <v>165</v>
      </c>
      <c r="P14" t="s">
        <v>166</v>
      </c>
      <c r="Q14" t="s">
        <v>140</v>
      </c>
      <c r="R14" t="s">
        <v>167</v>
      </c>
      <c r="S14" t="s">
        <v>59</v>
      </c>
      <c r="T14" s="37" t="s">
        <v>88</v>
      </c>
      <c r="U14" t="s">
        <v>165</v>
      </c>
      <c r="V14" t="str">
        <f t="shared" si="1"/>
        <v>Galloway_H</v>
      </c>
    </row>
    <row r="15" spans="1:22" x14ac:dyDescent="0.4">
      <c r="N15" s="37" t="s">
        <v>99</v>
      </c>
      <c r="O15" s="37" t="s">
        <v>188</v>
      </c>
      <c r="P15" s="37" t="s">
        <v>189</v>
      </c>
      <c r="Q15" s="37" t="s">
        <v>163</v>
      </c>
      <c r="R15" s="37" t="s">
        <v>100</v>
      </c>
      <c r="S15" s="37" t="s">
        <v>101</v>
      </c>
      <c r="T15" s="37" t="s">
        <v>88</v>
      </c>
      <c r="U15" t="s">
        <v>190</v>
      </c>
      <c r="V15" t="str">
        <f t="shared" si="1"/>
        <v>Greer</v>
      </c>
    </row>
    <row r="16" spans="1:22" x14ac:dyDescent="0.4">
      <c r="N16" s="37" t="s">
        <v>70</v>
      </c>
      <c r="O16" t="s">
        <v>103</v>
      </c>
      <c r="P16" s="37" t="s">
        <v>58</v>
      </c>
      <c r="Q16" s="37" t="s">
        <v>105</v>
      </c>
      <c r="R16" s="37" t="s">
        <v>71</v>
      </c>
      <c r="S16" s="37" t="s">
        <v>72</v>
      </c>
      <c r="T16" s="37" t="s">
        <v>88</v>
      </c>
      <c r="U16" t="s">
        <v>103</v>
      </c>
      <c r="V16" t="str">
        <f t="shared" si="1"/>
        <v>Hayes</v>
      </c>
    </row>
    <row r="17" spans="2:22" x14ac:dyDescent="0.4">
      <c r="N17" t="s">
        <v>128</v>
      </c>
      <c r="O17" s="37" t="s">
        <v>191</v>
      </c>
      <c r="P17" s="37" t="s">
        <v>45</v>
      </c>
      <c r="Q17" s="37" t="s">
        <v>45</v>
      </c>
      <c r="R17" t="s">
        <v>129</v>
      </c>
      <c r="S17" t="s">
        <v>130</v>
      </c>
      <c r="T17" s="37" t="s">
        <v>88</v>
      </c>
      <c r="U17" s="37" t="s">
        <v>191</v>
      </c>
      <c r="V17" t="str">
        <f t="shared" si="1"/>
        <v>Hickman</v>
      </c>
    </row>
    <row r="18" spans="2:22" x14ac:dyDescent="0.4">
      <c r="N18" t="s">
        <v>132</v>
      </c>
      <c r="O18" t="s">
        <v>152</v>
      </c>
      <c r="P18" t="s">
        <v>69</v>
      </c>
      <c r="Q18" t="s">
        <v>69</v>
      </c>
      <c r="R18" t="s">
        <v>153</v>
      </c>
      <c r="S18" t="s">
        <v>154</v>
      </c>
      <c r="T18" s="37" t="s">
        <v>88</v>
      </c>
      <c r="U18" t="s">
        <v>152</v>
      </c>
      <c r="V18" t="str">
        <f t="shared" si="1"/>
        <v>Huber</v>
      </c>
    </row>
    <row r="19" spans="2:22" x14ac:dyDescent="0.4">
      <c r="B19" t="s">
        <v>43</v>
      </c>
      <c r="N19" t="s">
        <v>149</v>
      </c>
      <c r="O19" t="s">
        <v>150</v>
      </c>
      <c r="P19" s="37" t="s">
        <v>63</v>
      </c>
      <c r="Q19" t="s">
        <v>146</v>
      </c>
      <c r="R19" s="37" t="s">
        <v>147</v>
      </c>
      <c r="S19" s="37" t="s">
        <v>148</v>
      </c>
      <c r="T19" s="37" t="s">
        <v>88</v>
      </c>
      <c r="U19" t="s">
        <v>150</v>
      </c>
      <c r="V19" t="str">
        <f t="shared" si="1"/>
        <v>Krumbholz</v>
      </c>
    </row>
    <row r="20" spans="2:22" x14ac:dyDescent="0.4">
      <c r="N20" s="37" t="s">
        <v>73</v>
      </c>
      <c r="O20" t="s">
        <v>104</v>
      </c>
      <c r="P20" t="s">
        <v>58</v>
      </c>
      <c r="Q20" t="s">
        <v>105</v>
      </c>
      <c r="R20" s="37" t="s">
        <v>90</v>
      </c>
      <c r="S20" s="37" t="s">
        <v>91</v>
      </c>
      <c r="T20" s="37" t="s">
        <v>88</v>
      </c>
      <c r="U20" t="s">
        <v>104</v>
      </c>
      <c r="V20" t="str">
        <f t="shared" si="1"/>
        <v>Kurth</v>
      </c>
    </row>
    <row r="21" spans="2:22" x14ac:dyDescent="0.4">
      <c r="N21" t="s">
        <v>46</v>
      </c>
      <c r="O21" t="s">
        <v>106</v>
      </c>
      <c r="P21" s="37" t="s">
        <v>63</v>
      </c>
      <c r="Q21" s="37" t="s">
        <v>78</v>
      </c>
      <c r="R21" t="s">
        <v>47</v>
      </c>
      <c r="S21" t="s">
        <v>60</v>
      </c>
      <c r="T21" s="37" t="s">
        <v>89</v>
      </c>
      <c r="U21" t="s">
        <v>106</v>
      </c>
      <c r="V21" t="str">
        <f t="shared" si="1"/>
        <v>Macdonald</v>
      </c>
    </row>
    <row r="22" spans="2:22" x14ac:dyDescent="0.4">
      <c r="N22" s="37"/>
      <c r="O22" s="37"/>
      <c r="P22" s="37"/>
      <c r="Q22" s="37"/>
      <c r="R22" s="37"/>
      <c r="S22" s="37"/>
      <c r="T22" s="37"/>
      <c r="U22" s="37"/>
    </row>
    <row r="23" spans="2:22" x14ac:dyDescent="0.4">
      <c r="N23" s="37" t="s">
        <v>124</v>
      </c>
      <c r="O23" t="s">
        <v>120</v>
      </c>
      <c r="P23" t="s">
        <v>69</v>
      </c>
      <c r="Q23" t="s">
        <v>69</v>
      </c>
      <c r="R23" t="s">
        <v>121</v>
      </c>
      <c r="S23" t="s">
        <v>122</v>
      </c>
      <c r="T23" s="37" t="s">
        <v>88</v>
      </c>
      <c r="U23" t="s">
        <v>97</v>
      </c>
      <c r="V23" t="str">
        <f t="shared" si="1"/>
        <v>Powell_B</v>
      </c>
    </row>
    <row r="24" spans="2:22" x14ac:dyDescent="0.4">
      <c r="B24" t="s">
        <v>44</v>
      </c>
      <c r="N24" s="37" t="s">
        <v>125</v>
      </c>
      <c r="O24" t="s">
        <v>123</v>
      </c>
      <c r="P24" t="s">
        <v>51</v>
      </c>
      <c r="Q24" t="s">
        <v>52</v>
      </c>
      <c r="R24" t="s">
        <v>121</v>
      </c>
      <c r="S24" t="s">
        <v>122</v>
      </c>
      <c r="T24" s="37" t="s">
        <v>88</v>
      </c>
      <c r="U24" t="s">
        <v>102</v>
      </c>
      <c r="V24" t="str">
        <f t="shared" si="1"/>
        <v>Powell_S</v>
      </c>
    </row>
    <row r="25" spans="2:22" x14ac:dyDescent="0.4">
      <c r="N25" s="37"/>
      <c r="O25" s="37"/>
      <c r="P25" s="37"/>
      <c r="Q25" s="37"/>
      <c r="T25" s="37"/>
      <c r="U25" s="37"/>
    </row>
    <row r="26" spans="2:22" x14ac:dyDescent="0.4">
      <c r="P26" s="37"/>
      <c r="Q26" s="37"/>
      <c r="T26" s="37"/>
    </row>
    <row r="27" spans="2:22" x14ac:dyDescent="0.4">
      <c r="N27" s="37" t="s">
        <v>161</v>
      </c>
      <c r="O27" t="s">
        <v>162</v>
      </c>
      <c r="P27" s="37" t="s">
        <v>62</v>
      </c>
      <c r="Q27" s="37" t="s">
        <v>64</v>
      </c>
      <c r="R27" s="37" t="s">
        <v>126</v>
      </c>
      <c r="S27" s="37" t="s">
        <v>127</v>
      </c>
      <c r="T27" s="37" t="s">
        <v>88</v>
      </c>
      <c r="U27" t="s">
        <v>162</v>
      </c>
      <c r="V27" t="str">
        <f t="shared" si="1"/>
        <v>Roman</v>
      </c>
    </row>
    <row r="28" spans="2:22" x14ac:dyDescent="0.4">
      <c r="N28" s="37" t="s">
        <v>131</v>
      </c>
      <c r="O28" t="s">
        <v>170</v>
      </c>
      <c r="P28" t="s">
        <v>69</v>
      </c>
      <c r="Q28" t="s">
        <v>69</v>
      </c>
      <c r="R28" s="37" t="s">
        <v>171</v>
      </c>
      <c r="S28" s="37" t="s">
        <v>172</v>
      </c>
      <c r="T28" s="37" t="s">
        <v>88</v>
      </c>
      <c r="U28" t="s">
        <v>173</v>
      </c>
      <c r="V28" t="str">
        <f t="shared" ref="V28:V29" si="2">RIGHT(N28,LEN(N28)-SEARCH(" ",N28))</f>
        <v>Thorn_B</v>
      </c>
    </row>
    <row r="29" spans="2:22" x14ac:dyDescent="0.4">
      <c r="N29" s="37" t="s">
        <v>155</v>
      </c>
      <c r="O29" t="s">
        <v>156</v>
      </c>
      <c r="P29" t="s">
        <v>157</v>
      </c>
      <c r="Q29" t="s">
        <v>158</v>
      </c>
      <c r="R29" s="37" t="s">
        <v>159</v>
      </c>
      <c r="S29" s="37" t="s">
        <v>160</v>
      </c>
      <c r="T29" s="37" t="s">
        <v>88</v>
      </c>
      <c r="U29" t="s">
        <v>156</v>
      </c>
      <c r="V29" t="str">
        <f t="shared" si="2"/>
        <v>Wheeler</v>
      </c>
    </row>
    <row r="30" spans="2:22" x14ac:dyDescent="0.4">
      <c r="N30" s="37" t="s">
        <v>74</v>
      </c>
      <c r="O30" t="s">
        <v>136</v>
      </c>
      <c r="P30" s="37" t="s">
        <v>75</v>
      </c>
      <c r="Q30" s="37" t="s">
        <v>75</v>
      </c>
      <c r="R30" s="37" t="s">
        <v>76</v>
      </c>
      <c r="S30" s="37" t="s">
        <v>77</v>
      </c>
      <c r="T30" s="37" t="s">
        <v>88</v>
      </c>
      <c r="U30" t="s">
        <v>98</v>
      </c>
      <c r="V30" t="str">
        <f>RIGHT(N30,LEN(N30)-SEARCH(" ",N30))</f>
        <v>Wolfe</v>
      </c>
    </row>
    <row r="31" spans="2:22" x14ac:dyDescent="0.4">
      <c r="N31" s="37" t="s">
        <v>108</v>
      </c>
      <c r="O31" t="s">
        <v>133</v>
      </c>
      <c r="P31" s="37" t="s">
        <v>63</v>
      </c>
      <c r="Q31" s="37" t="s">
        <v>78</v>
      </c>
      <c r="R31" s="37" t="s">
        <v>134</v>
      </c>
      <c r="S31" s="37" t="s">
        <v>135</v>
      </c>
      <c r="T31" s="37" t="s">
        <v>88</v>
      </c>
      <c r="U31" t="s">
        <v>133</v>
      </c>
      <c r="V31" t="str">
        <f>RIGHT(N31,LEN(N31)-SEARCH(" ",N31))</f>
        <v>Wolfe_D</v>
      </c>
    </row>
    <row r="32" spans="2:22" x14ac:dyDescent="0.4">
      <c r="N32" s="37"/>
      <c r="P32" s="37"/>
      <c r="V32" t="s">
        <v>41</v>
      </c>
    </row>
    <row r="33" spans="2:21" x14ac:dyDescent="0.4">
      <c r="B33" t="s">
        <v>114</v>
      </c>
      <c r="N33" s="37" t="s">
        <v>61</v>
      </c>
    </row>
    <row r="34" spans="2:21" x14ac:dyDescent="0.4">
      <c r="E34" t="s">
        <v>115</v>
      </c>
      <c r="N34" s="37"/>
      <c r="P34" s="37"/>
      <c r="Q34" s="37"/>
      <c r="R34" s="37"/>
      <c r="S34" s="37"/>
      <c r="T34" s="37"/>
    </row>
    <row r="35" spans="2:21" x14ac:dyDescent="0.4">
      <c r="N35" s="37"/>
      <c r="P35" s="37"/>
      <c r="Q35" s="37"/>
      <c r="R35" s="37"/>
      <c r="S35" s="37"/>
      <c r="T35" s="37"/>
    </row>
    <row r="36" spans="2:21" x14ac:dyDescent="0.4">
      <c r="B36" t="s">
        <v>66</v>
      </c>
      <c r="E36" t="s">
        <v>67</v>
      </c>
      <c r="N36" s="37"/>
      <c r="P36" s="37"/>
      <c r="Q36" s="37"/>
      <c r="T36" s="37"/>
    </row>
    <row r="37" spans="2:21" x14ac:dyDescent="0.4">
      <c r="T37" s="37"/>
    </row>
    <row r="38" spans="2:21" x14ac:dyDescent="0.4">
      <c r="T38" s="37"/>
    </row>
    <row r="39" spans="2:21" x14ac:dyDescent="0.4">
      <c r="B39" t="s">
        <v>109</v>
      </c>
      <c r="N39" s="37"/>
      <c r="O39" s="37"/>
      <c r="P39" s="37"/>
      <c r="Q39" s="37"/>
      <c r="R39" s="37"/>
      <c r="S39" s="37"/>
      <c r="T39" s="37"/>
    </row>
    <row r="40" spans="2:21" x14ac:dyDescent="0.4">
      <c r="E40" t="s">
        <v>110</v>
      </c>
      <c r="N40" s="37"/>
      <c r="P40" s="37"/>
      <c r="Q40" s="37"/>
      <c r="R40" s="37"/>
      <c r="S40" s="37"/>
      <c r="T40" s="37"/>
    </row>
    <row r="41" spans="2:21" x14ac:dyDescent="0.4">
      <c r="O41" s="37"/>
      <c r="P41" s="37"/>
      <c r="Q41" s="37"/>
      <c r="T41" s="37"/>
      <c r="U41" s="37"/>
    </row>
    <row r="42" spans="2:21" x14ac:dyDescent="0.4">
      <c r="B42" t="s">
        <v>111</v>
      </c>
      <c r="T42" s="37"/>
    </row>
    <row r="43" spans="2:21" x14ac:dyDescent="0.4">
      <c r="E43" t="s">
        <v>112</v>
      </c>
      <c r="P43" s="37"/>
      <c r="R43" s="37"/>
      <c r="S43" s="37"/>
      <c r="T43" s="37"/>
    </row>
    <row r="44" spans="2:21" x14ac:dyDescent="0.4">
      <c r="E44" t="s">
        <v>113</v>
      </c>
      <c r="N44" s="37"/>
      <c r="R44" s="37"/>
      <c r="S44" s="37"/>
      <c r="T44" s="37"/>
    </row>
    <row r="45" spans="2:21" x14ac:dyDescent="0.4">
      <c r="P45" s="37"/>
      <c r="Q45" s="37"/>
      <c r="T45" s="37"/>
    </row>
    <row r="46" spans="2:21" x14ac:dyDescent="0.4">
      <c r="N46" s="37"/>
      <c r="O46" s="37"/>
      <c r="P46" s="37"/>
      <c r="Q46" s="37"/>
      <c r="R46" s="37"/>
      <c r="S46" s="37"/>
      <c r="T46" s="37"/>
      <c r="U46" s="37"/>
    </row>
    <row r="47" spans="2:21" x14ac:dyDescent="0.4">
      <c r="N47" s="37"/>
      <c r="T47" s="37"/>
    </row>
    <row r="48" spans="2:21" x14ac:dyDescent="0.4">
      <c r="N48" s="37"/>
      <c r="T48" s="37"/>
    </row>
    <row r="49" spans="2:21" x14ac:dyDescent="0.4">
      <c r="N49" s="37"/>
      <c r="O49" s="37"/>
      <c r="P49" s="37"/>
      <c r="Q49" s="37"/>
      <c r="T49" s="37"/>
      <c r="U49" s="37"/>
    </row>
    <row r="50" spans="2:21" x14ac:dyDescent="0.4">
      <c r="P50" s="37"/>
      <c r="Q50" s="37"/>
      <c r="T50" s="37"/>
    </row>
    <row r="51" spans="2:21" x14ac:dyDescent="0.4">
      <c r="N51" s="37"/>
      <c r="P51" s="37"/>
      <c r="Q51" s="37"/>
      <c r="R51" s="37"/>
      <c r="S51" s="37"/>
      <c r="T51" s="37"/>
    </row>
    <row r="52" spans="2:21" x14ac:dyDescent="0.4">
      <c r="N52" s="37"/>
      <c r="R52" s="37"/>
      <c r="S52" s="37"/>
      <c r="T52" s="37"/>
    </row>
    <row r="53" spans="2:21" x14ac:dyDescent="0.4">
      <c r="N53" s="37"/>
      <c r="R53" s="37"/>
      <c r="S53" s="37"/>
      <c r="T53" s="37"/>
    </row>
    <row r="54" spans="2:21" x14ac:dyDescent="0.4">
      <c r="N54" s="37"/>
      <c r="R54" s="37"/>
      <c r="S54" s="37"/>
      <c r="T54" s="37"/>
    </row>
    <row r="55" spans="2:21" x14ac:dyDescent="0.4">
      <c r="N55" s="37"/>
      <c r="P55" s="37"/>
      <c r="Q55" s="37"/>
      <c r="R55" s="37"/>
      <c r="S55" s="37"/>
      <c r="T55" s="37"/>
    </row>
    <row r="56" spans="2:21" x14ac:dyDescent="0.4">
      <c r="B56" s="37" t="s">
        <v>81</v>
      </c>
      <c r="N56" s="37"/>
      <c r="P56" s="37"/>
      <c r="Q56" s="37"/>
      <c r="R56" s="37"/>
      <c r="S56" s="37"/>
      <c r="T56" s="37"/>
    </row>
    <row r="57" spans="2:21" x14ac:dyDescent="0.4">
      <c r="N57" s="37"/>
      <c r="P57" s="37"/>
    </row>
    <row r="58" spans="2:21" ht="14.25" x14ac:dyDescent="0.45">
      <c r="E58" s="44" t="s">
        <v>41</v>
      </c>
      <c r="N58" s="37"/>
    </row>
    <row r="74" spans="5:5" x14ac:dyDescent="0.4">
      <c r="E74" s="37" t="s">
        <v>82</v>
      </c>
    </row>
    <row r="88" spans="5:5" x14ac:dyDescent="0.4">
      <c r="E88" s="37" t="s">
        <v>83</v>
      </c>
    </row>
  </sheetData>
  <sortState xmlns:xlrd2="http://schemas.microsoft.com/office/spreadsheetml/2017/richdata2" ref="N3:V29">
    <sortCondition ref="V3:V29"/>
  </sortState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Template</vt:lpstr>
      <vt:lpstr>Basics</vt:lpstr>
      <vt:lpstr>HEADINGS</vt:lpstr>
      <vt:lpstr>Invoicers</vt:lpstr>
      <vt:lpstr>Template!Print_Area</vt:lpstr>
    </vt:vector>
  </TitlesOfParts>
  <Company>Evergreen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Thorn</dc:creator>
  <cp:lastModifiedBy>Larry Breitbarth</cp:lastModifiedBy>
  <cp:lastPrinted>2019-06-11T15:01:00Z</cp:lastPrinted>
  <dcterms:created xsi:type="dcterms:W3CDTF">2003-05-07T07:26:01Z</dcterms:created>
  <dcterms:modified xsi:type="dcterms:W3CDTF">2024-01-17T01:48:00Z</dcterms:modified>
</cp:coreProperties>
</file>